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20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Лист1!$A$1:$M$59</definedName>
  </definedNames>
  <calcPr calcId="145621"/>
</workbook>
</file>

<file path=xl/calcChain.xml><?xml version="1.0" encoding="utf-8"?>
<calcChain xmlns="http://schemas.openxmlformats.org/spreadsheetml/2006/main">
  <c r="F56" i="1" l="1"/>
  <c r="F57" i="1"/>
  <c r="F58" i="1"/>
  <c r="F55" i="1"/>
  <c r="F53" i="1"/>
  <c r="F54" i="1"/>
  <c r="J13" i="1"/>
  <c r="H13" i="1" s="1"/>
  <c r="J11" i="1" l="1"/>
  <c r="H11" i="1" s="1"/>
  <c r="F52" i="1" l="1"/>
  <c r="J10" i="1"/>
  <c r="H10" i="1" s="1"/>
  <c r="J15" i="1" l="1"/>
  <c r="H15" i="1" s="1"/>
  <c r="M46" i="1" l="1"/>
  <c r="L46" i="1"/>
  <c r="K46" i="1"/>
  <c r="I46" i="1"/>
  <c r="J45" i="1"/>
  <c r="H45" i="1" s="1"/>
  <c r="M43" i="1"/>
  <c r="L43" i="1"/>
  <c r="K43" i="1"/>
  <c r="I43" i="1"/>
  <c r="G43" i="1"/>
  <c r="C43" i="1"/>
  <c r="J42" i="1"/>
  <c r="H42" i="1" s="1"/>
  <c r="D42" i="1"/>
  <c r="J41" i="1"/>
  <c r="D41" i="1"/>
  <c r="J40" i="1"/>
  <c r="H40" i="1" s="1"/>
  <c r="D40" i="1"/>
  <c r="J39" i="1"/>
  <c r="D39" i="1"/>
  <c r="J38" i="1"/>
  <c r="H38" i="1" s="1"/>
  <c r="D38" i="1"/>
  <c r="J37" i="1"/>
  <c r="D37" i="1"/>
  <c r="J36" i="1"/>
  <c r="H36" i="1" s="1"/>
  <c r="D36" i="1"/>
  <c r="J35" i="1"/>
  <c r="D35" i="1"/>
  <c r="J34" i="1"/>
  <c r="H34" i="1" s="1"/>
  <c r="D34" i="1"/>
  <c r="J33" i="1"/>
  <c r="D33" i="1"/>
  <c r="M31" i="1"/>
  <c r="L31" i="1"/>
  <c r="K31" i="1"/>
  <c r="J31" i="1"/>
  <c r="I31" i="1"/>
  <c r="H31" i="1"/>
  <c r="G31" i="1"/>
  <c r="D31" i="1"/>
  <c r="C31" i="1"/>
  <c r="L28" i="1"/>
  <c r="K28" i="1"/>
  <c r="I28" i="1"/>
  <c r="G28" i="1"/>
  <c r="D28" i="1"/>
  <c r="C28" i="1"/>
  <c r="J27" i="1"/>
  <c r="J26" i="1"/>
  <c r="J25" i="1"/>
  <c r="J24" i="1"/>
  <c r="J23" i="1"/>
  <c r="J22" i="1"/>
  <c r="M21" i="1"/>
  <c r="M28" i="1" s="1"/>
  <c r="J20" i="1"/>
  <c r="J19" i="1"/>
  <c r="M17" i="1"/>
  <c r="L17" i="1"/>
  <c r="K17" i="1"/>
  <c r="I17" i="1"/>
  <c r="G17" i="1"/>
  <c r="D17" i="1"/>
  <c r="D47" i="1" s="1"/>
  <c r="C17" i="1"/>
  <c r="C47" i="1" s="1"/>
  <c r="J16" i="1"/>
  <c r="J14" i="1"/>
  <c r="J12" i="1"/>
  <c r="D43" i="1" l="1"/>
  <c r="K47" i="1"/>
  <c r="M47" i="1"/>
  <c r="I47" i="1"/>
  <c r="L47" i="1"/>
  <c r="H39" i="1"/>
  <c r="J21" i="1"/>
  <c r="H35" i="1"/>
  <c r="J17" i="1"/>
  <c r="H12" i="1"/>
  <c r="H33" i="1"/>
  <c r="H37" i="1"/>
  <c r="H41" i="1"/>
  <c r="H14" i="1"/>
  <c r="H46" i="1"/>
  <c r="G45" i="1"/>
  <c r="G46" i="1" s="1"/>
  <c r="G47" i="1" s="1"/>
  <c r="H19" i="1"/>
  <c r="H20" i="1"/>
  <c r="J43" i="1"/>
  <c r="J46" i="1"/>
  <c r="J28" i="1" l="1"/>
  <c r="H21" i="1"/>
  <c r="H17" i="1"/>
  <c r="H43" i="1"/>
  <c r="H28" i="1" l="1"/>
  <c r="J47" i="1"/>
  <c r="H47" i="1" l="1"/>
</calcChain>
</file>

<file path=xl/sharedStrings.xml><?xml version="1.0" encoding="utf-8"?>
<sst xmlns="http://schemas.openxmlformats.org/spreadsheetml/2006/main" count="88" uniqueCount="76">
  <si>
    <t>Текущий график капитального ремонта жилищного фонда г.Новополоцка на 2023 год</t>
  </si>
  <si>
    <t>№ п/п</t>
  </si>
  <si>
    <t>Наименование объекта</t>
  </si>
  <si>
    <t>Общая площадь квартир жилых домов, кв.м.</t>
  </si>
  <si>
    <t>Ввод площади в текущем году, кв.м.</t>
  </si>
  <si>
    <t>Сроки проведения капитального ремонта в текущем году</t>
  </si>
  <si>
    <t>Стоимость проведения капитального ремонта, руб.</t>
  </si>
  <si>
    <t>Использовано средств на 01.01.2023 руб</t>
  </si>
  <si>
    <t>План финансирования 2023 года, руб.</t>
  </si>
  <si>
    <t>начало месяц, год</t>
  </si>
  <si>
    <t>окончание месяц, год</t>
  </si>
  <si>
    <t>сметная</t>
  </si>
  <si>
    <t>договорная</t>
  </si>
  <si>
    <t>Всего</t>
  </si>
  <si>
    <t>в том числе</t>
  </si>
  <si>
    <t>кредиторская задолженность на 01.01.2023</t>
  </si>
  <si>
    <t>стоимость работ на 2023 г.</t>
  </si>
  <si>
    <t>бюджет</t>
  </si>
  <si>
    <t>сумма от внесения платы за капитальный ремонт гражданами и арендаторами нежилых помещений</t>
  </si>
  <si>
    <t>Раздел 1. Объекты с вводом площади в текущем году:</t>
  </si>
  <si>
    <t>Капитальный ремонт жилого дома №83 по ул.Молодежная в г.Новополоцке</t>
  </si>
  <si>
    <t>Капитальный ремонт жилого дома №100 по ул.Молодежная в г.Новополоцке</t>
  </si>
  <si>
    <t>Капитальный ремонт жилого дома №99 по ул.Молодежная в г.Новополоцке</t>
  </si>
  <si>
    <t>Капитальный ремонт кровли и замена системы электроснабжения жилого дома №10 по ул. Армейская в г. Новополоцке</t>
  </si>
  <si>
    <t>Капитальный ремонт жилого дома №121 по ул.Молодежная в г.Новополоцке</t>
  </si>
  <si>
    <t>Капитальный ремонт жилого дома №20 по ул.Молодежная в г.Новополоцке</t>
  </si>
  <si>
    <t>Итого по разделу 1:</t>
  </si>
  <si>
    <t>Раздел 2. Объекты без ввода площади в текущем году</t>
  </si>
  <si>
    <t>Капитальный ремонт жилого дома №6 по ул. Дружбы в г.Новополоцке</t>
  </si>
  <si>
    <t>Капитальный ремонт жилого дома №88 по ул.Молодежная в г.Новополоцке</t>
  </si>
  <si>
    <t>Капитальный ремонт жилого дома №20 по ул.Янки Купалы в г.Новополоцке</t>
  </si>
  <si>
    <t xml:space="preserve">Капитальный ремонт жилого дома №16 по ул.Парковая в г.Новополоцке. </t>
  </si>
  <si>
    <t>Капитальный ремонт жилого дома №12 по ул.Я.Купалы в г.Новополоцке</t>
  </si>
  <si>
    <t>Капитальный ремонт жилого дома №91 по ул.Молодежная в г.Новополоцке</t>
  </si>
  <si>
    <t>Капитальный ремонт жилого дома №174 корп.3 по ул.Молодежной в г.Новополоцке</t>
  </si>
  <si>
    <t>Капитальный ремонт жилого дома №174 корп.4 по ул.Молодежной в г.Новополоцке</t>
  </si>
  <si>
    <t>Капитальный ремонт жилого дома №181 корп.3 по ул.Молодежной в г.Новополоцке</t>
  </si>
  <si>
    <t>Итого по разделу 2:</t>
  </si>
  <si>
    <t>Раздел 3. Объекты по капитальному ремонту отдельных конструктивных элементов</t>
  </si>
  <si>
    <t>Итого по разделу 3:</t>
  </si>
  <si>
    <t>Раздел 4. Разработка проектной документации</t>
  </si>
  <si>
    <t>Капитальный ремонт жилого дома №30 по ул. Парковая в г. Новополоцке</t>
  </si>
  <si>
    <t>Капитальный ремонт жилого дома №111 по ул. Молодежная в г. Новополоцке</t>
  </si>
  <si>
    <t>Капитальный ремонт жилого дома №3 по ул. Калинина в г. Новополоцке</t>
  </si>
  <si>
    <t>Капитальный ремонт жилого дома №1 по ул. Калинина в г. Новополоцке</t>
  </si>
  <si>
    <t>Капитальный ремонт жилого дома №8 по ул. Парковая в г. Новополоцке</t>
  </si>
  <si>
    <t>Капитальный ремонт жилого дома №5 по ул.Армейская в г.Новополоцке</t>
  </si>
  <si>
    <t>Капитальный ремонт жилого дома №15 по ул.Армейская в г.Новополоцке</t>
  </si>
  <si>
    <t>Итого по разделу 4:</t>
  </si>
  <si>
    <t>Раздел 5. Затраты заказчика</t>
  </si>
  <si>
    <t>Опломбировка счётчиков (свет, вода, тепло); выдача всех видов ТУ; выдача актов разгранич. балансов. принадлежн. Оплата услуг: СЭС, МЧС, ЭФИ, ЦСМС.</t>
  </si>
  <si>
    <t>Итого по разделу 5:</t>
  </si>
  <si>
    <t>Капитальный ремонт здания общежития по адресу: г. Новополоцк, ул.Армейская, 2</t>
  </si>
  <si>
    <t>ВСЕГО по графику:</t>
  </si>
  <si>
    <t>Информация по объектам текущего графика капитального ремонта жилищного фонда</t>
  </si>
  <si>
    <t>Нормативный срок производства работ, мес</t>
  </si>
  <si>
    <t xml:space="preserve">Сроки проведения капитального ремонта </t>
  </si>
  <si>
    <t>Стоимость 1 кв.м., руб.</t>
  </si>
  <si>
    <t>Виды ремонтно-сроительных работ</t>
  </si>
  <si>
    <t>Подрядная организация</t>
  </si>
  <si>
    <t xml:space="preserve">начало, месяц, год </t>
  </si>
  <si>
    <t>окончание, месяц, год</t>
  </si>
  <si>
    <t>Капитальный ремонт жилого дома №83 ул.Молодежная в г.Новополоцке</t>
  </si>
  <si>
    <t>Ремонт кровли и балконов; замена оконных и дверных проемов в МОП, водомерного узла, стояков и магистралей отопления по подвалу, системы электроснабжения; теплоизоляция стояков ХГВ, циркуляции; устройство заземления и уравнивания потенциалов, систем молниезащиты и пожарной сигнализации.</t>
  </si>
  <si>
    <t>ОАО "Трест Белсантехмонтаж №1"</t>
  </si>
  <si>
    <t>Ремонт кровли, балконов, фасадов, заполнения межпанельных швов; замена оконных и дверных блоков в МОП, стояков и магистралей систем ХГВ, хоз-бытовой, дождевой канализации, отопления по подвалу, оборудования теплового пункта, системы электроснабжения; устройство заземления и уравнивания потенциалов, систем молниезащиты и пожарной сигнализации.</t>
  </si>
  <si>
    <t>Замена кровли, оконных  и дверных блоков в МОП, крылец входов в подъезды и козырьков над входами, отмостки; ремонт швов наружных стеновых панелей по фасадам; замена магистралей и стояков системы отопления, оборудования в ИТП; замена магистралей и стояков ХГВ, замена водомерного узла; замена сетей элекрооборудования и электроосвещения, ВРУ, распределительных щитов, осветительных приборов, электромонтажных и установочных изделий, приборов учета электроэнергии, установка АПИ.</t>
  </si>
  <si>
    <t>Новополоцкое КУП "ЖРЭО"</t>
  </si>
  <si>
    <t>Ремонт кровли, замена деревянных входных дверей на металлические, восстановление отделки стен, полов и потолков квартир 4-го  этажа после выполнения работ по замене перекрытия; устройство системы молниезащиты; замена системы электроснабжения; установка противопожарной автоматики.</t>
  </si>
  <si>
    <t>По результатам процедуры закупки</t>
  </si>
  <si>
    <t>Капитальный ремонт жилого дома №121 ул.Молодежная в г.Новополоцке</t>
  </si>
  <si>
    <t>Замена кровли жилого дома, кровли козырьков входов в подъезды, крылец, цоколя, балконов с заменой декоративных экранов на профилированные листы; замена отмостки, оконных и дверных блоков в МОП; устройство системы уравнивания потенциалов и молниезащиты; замена системы электроснабжения; установка АПИ.</t>
  </si>
  <si>
    <t>Капитальный ремонт жилого дома №20 ул.Молодежная в г.Новополоцке</t>
  </si>
  <si>
    <t>Ремонт кровли, стен и плит покрытия входной группы, цоколя, замена оконных и дверных блоков в МОП; ремонт железобетонных ограждений лоджий и железобетонных панелей по фасаду вдоль лестничных клеток; восстановление заделки межпанельных стыков; замена отмостки; замена оборудования в ИТП, замета магитсралей системы отопления по подвалу, замена магистралей и стояков ХГВ, ремонт системы электроснабжения; устройство системы молниезащиты, уравнивания потенциалов и установка АПИ.</t>
  </si>
  <si>
    <t>Замена оконных и дверных блоков в МОП, крылец входов (2, 3); защита выступающих элементов наружных стен отливами; разборка существующего ограждения крыльца; устройство ограждения козырька, полов на лоджии 2-го этажа (кровля над козырьком главного входа); ремонт сколов наружных нижних поверхностей лоджий, сколов ж/б экранов ограждений лоджий, бетонных полов в тамбурах эвакуационных выходов; ремонт размороженных участков кладки фасадов; ремонт плит балконов; усиление участка стены 1-го этажапо оси 7 (главный вход); замена крылец эвакуационных выходов; крепление кирпичной перегородки к плите перекрытия в комнате 203; устройство звукоизоляции и экранирование для защиты от электромагнитных волн помещения электрощитовой, смежной с жилой комнатой; замена магистралей и стояков системы отопления в подвале и чердаке, оборудования ИТП, стояков и магистралей ХГВ, канализации, системы электроснабжения; устройство системы заземления и уравнивания потенциалов; установка АПИ.</t>
  </si>
  <si>
    <t xml:space="preserve">Первый заместитель директора Государственного предприятия "Новополоцкая управляющая компания"     ______________________    В.О. Хмелёв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</si>
</sst>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_(* #,##0_);_(* \(#,##0\);_(* &quot;-&quot;??_);_(@_)"/>
    <numFmt numFmtId="167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Arial Cyr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/>
    <xf numFmtId="4" fontId="9" fillId="0" borderId="1" xfId="0" applyNumberFormat="1" applyFont="1" applyFill="1" applyBorder="1"/>
    <xf numFmtId="0" fontId="10" fillId="0" borderId="1" xfId="0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/>
    <xf numFmtId="166" fontId="10" fillId="0" borderId="1" xfId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left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17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wrapText="1"/>
    </xf>
    <xf numFmtId="0" fontId="17" fillId="0" borderId="0" xfId="0" applyFont="1" applyFill="1" applyBorder="1"/>
    <xf numFmtId="4" fontId="17" fillId="0" borderId="0" xfId="0" applyNumberFormat="1" applyFont="1" applyFill="1" applyBorder="1"/>
    <xf numFmtId="4" fontId="17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/>
    <xf numFmtId="2" fontId="2" fillId="0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/>
    <xf numFmtId="1" fontId="18" fillId="0" borderId="1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 readingOrder="1"/>
    </xf>
    <xf numFmtId="0" fontId="17" fillId="0" borderId="6" xfId="0" applyFont="1" applyFill="1" applyBorder="1" applyAlignment="1">
      <alignment horizontal="center" vertical="center" wrapText="1" readingOrder="1"/>
    </xf>
    <xf numFmtId="0" fontId="17" fillId="0" borderId="7" xfId="0" applyFont="1" applyFill="1" applyBorder="1" applyAlignment="1">
      <alignment horizontal="center" vertical="center" wrapText="1" readingOrder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center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14" fontId="8" fillId="0" borderId="5" xfId="0" applyNumberFormat="1" applyFont="1" applyFill="1" applyBorder="1" applyAlignment="1">
      <alignment horizontal="left" vertical="center" wrapText="1"/>
    </xf>
    <xf numFmtId="14" fontId="8" fillId="0" borderId="6" xfId="0" applyNumberFormat="1" applyFont="1" applyFill="1" applyBorder="1" applyAlignment="1">
      <alignment horizontal="left" vertical="center" wrapText="1"/>
    </xf>
    <xf numFmtId="14" fontId="8" fillId="0" borderId="7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view="pageBreakPreview" zoomScaleSheetLayoutView="100" workbookViewId="0">
      <selection activeCell="K3" sqref="K3"/>
    </sheetView>
  </sheetViews>
  <sheetFormatPr defaultRowHeight="15" x14ac:dyDescent="0.25"/>
  <cols>
    <col min="1" max="1" width="3.85546875" customWidth="1"/>
    <col min="2" max="2" width="43.5703125" customWidth="1"/>
    <col min="3" max="3" width="12.85546875" customWidth="1"/>
    <col min="4" max="6" width="10.7109375" customWidth="1"/>
    <col min="7" max="7" width="14.85546875" customWidth="1"/>
    <col min="8" max="8" width="14" customWidth="1"/>
    <col min="9" max="9" width="14.28515625" customWidth="1"/>
    <col min="10" max="10" width="14.7109375" customWidth="1"/>
    <col min="11" max="11" width="13.28515625" customWidth="1"/>
    <col min="12" max="13" width="15.85546875" customWidth="1"/>
  </cols>
  <sheetData>
    <row r="1" spans="1:13" ht="18.75" x14ac:dyDescent="0.3">
      <c r="A1" s="51"/>
      <c r="B1" s="51"/>
      <c r="C1" s="1"/>
      <c r="D1" s="1"/>
      <c r="E1" s="52"/>
      <c r="F1" s="53"/>
      <c r="G1" s="53"/>
      <c r="H1" s="2"/>
      <c r="I1" s="2"/>
      <c r="J1" s="54"/>
      <c r="K1" s="55"/>
      <c r="L1" s="55"/>
      <c r="M1" s="55"/>
    </row>
    <row r="2" spans="1:13" ht="20.25" x14ac:dyDescent="0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9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6" customHeight="1" x14ac:dyDescent="0.25">
      <c r="A4" s="90" t="s">
        <v>1</v>
      </c>
      <c r="B4" s="90" t="s">
        <v>2</v>
      </c>
      <c r="C4" s="90" t="s">
        <v>3</v>
      </c>
      <c r="D4" s="90" t="s">
        <v>4</v>
      </c>
      <c r="E4" s="90" t="s">
        <v>5</v>
      </c>
      <c r="F4" s="90"/>
      <c r="G4" s="88" t="s">
        <v>6</v>
      </c>
      <c r="H4" s="88"/>
      <c r="I4" s="90" t="s">
        <v>7</v>
      </c>
      <c r="J4" s="88" t="s">
        <v>8</v>
      </c>
      <c r="K4" s="88"/>
      <c r="L4" s="88"/>
      <c r="M4" s="88"/>
    </row>
    <row r="5" spans="1:13" ht="15" customHeight="1" x14ac:dyDescent="0.25">
      <c r="A5" s="90"/>
      <c r="B5" s="90"/>
      <c r="C5" s="90"/>
      <c r="D5" s="90"/>
      <c r="E5" s="91" t="s">
        <v>9</v>
      </c>
      <c r="F5" s="91" t="s">
        <v>10</v>
      </c>
      <c r="G5" s="74" t="s">
        <v>11</v>
      </c>
      <c r="H5" s="74" t="s">
        <v>12</v>
      </c>
      <c r="I5" s="90"/>
      <c r="J5" s="74" t="s">
        <v>13</v>
      </c>
      <c r="K5" s="88" t="s">
        <v>14</v>
      </c>
      <c r="L5" s="88"/>
      <c r="M5" s="88"/>
    </row>
    <row r="6" spans="1:13" ht="15" customHeight="1" x14ac:dyDescent="0.25">
      <c r="A6" s="90"/>
      <c r="B6" s="90"/>
      <c r="C6" s="90"/>
      <c r="D6" s="90"/>
      <c r="E6" s="92"/>
      <c r="F6" s="92"/>
      <c r="G6" s="75"/>
      <c r="H6" s="75"/>
      <c r="I6" s="90"/>
      <c r="J6" s="75"/>
      <c r="K6" s="74" t="s">
        <v>15</v>
      </c>
      <c r="L6" s="88" t="s">
        <v>16</v>
      </c>
      <c r="M6" s="88"/>
    </row>
    <row r="7" spans="1:13" ht="75" customHeight="1" x14ac:dyDescent="0.25">
      <c r="A7" s="90"/>
      <c r="B7" s="90"/>
      <c r="C7" s="90"/>
      <c r="D7" s="90"/>
      <c r="E7" s="93"/>
      <c r="F7" s="93"/>
      <c r="G7" s="76"/>
      <c r="H7" s="76"/>
      <c r="I7" s="90"/>
      <c r="J7" s="76"/>
      <c r="K7" s="76"/>
      <c r="L7" s="4" t="s">
        <v>17</v>
      </c>
      <c r="M7" s="4" t="s">
        <v>18</v>
      </c>
    </row>
    <row r="8" spans="1:13" ht="15" customHeight="1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15.75" x14ac:dyDescent="0.25">
      <c r="A9" s="78" t="s">
        <v>19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1:13" ht="30" x14ac:dyDescent="0.25">
      <c r="A10" s="57">
        <v>1</v>
      </c>
      <c r="B10" s="8" t="s">
        <v>20</v>
      </c>
      <c r="C10" s="43">
        <v>3543</v>
      </c>
      <c r="D10" s="43">
        <v>3543</v>
      </c>
      <c r="E10" s="11">
        <v>44896</v>
      </c>
      <c r="F10" s="11">
        <v>45017</v>
      </c>
      <c r="G10" s="12">
        <v>881172</v>
      </c>
      <c r="H10" s="12">
        <f t="shared" ref="H10:H11" si="0">I10+J10</f>
        <v>693846</v>
      </c>
      <c r="I10" s="13">
        <v>1001</v>
      </c>
      <c r="J10" s="14">
        <f>K10+L10+M10</f>
        <v>692845</v>
      </c>
      <c r="K10" s="14"/>
      <c r="L10" s="12">
        <v>547530</v>
      </c>
      <c r="M10" s="14">
        <v>145315</v>
      </c>
    </row>
    <row r="11" spans="1:13" s="60" customFormat="1" ht="30" x14ac:dyDescent="0.25">
      <c r="A11" s="58">
        <v>2</v>
      </c>
      <c r="B11" s="8" t="s">
        <v>21</v>
      </c>
      <c r="C11" s="30">
        <v>3912</v>
      </c>
      <c r="D11" s="30">
        <v>3912</v>
      </c>
      <c r="E11" s="11">
        <v>44896</v>
      </c>
      <c r="F11" s="11">
        <v>45017</v>
      </c>
      <c r="G11" s="12">
        <v>898748</v>
      </c>
      <c r="H11" s="12">
        <f t="shared" si="0"/>
        <v>726227</v>
      </c>
      <c r="I11" s="13">
        <v>1001</v>
      </c>
      <c r="J11" s="14">
        <f>K11+L11+M11</f>
        <v>725226</v>
      </c>
      <c r="K11" s="14"/>
      <c r="L11" s="12">
        <v>511949</v>
      </c>
      <c r="M11" s="14">
        <v>213277</v>
      </c>
    </row>
    <row r="12" spans="1:13" ht="30" x14ac:dyDescent="0.25">
      <c r="A12" s="7">
        <v>3</v>
      </c>
      <c r="B12" s="45" t="s">
        <v>22</v>
      </c>
      <c r="C12" s="43">
        <v>11682</v>
      </c>
      <c r="D12" s="43">
        <v>11682</v>
      </c>
      <c r="E12" s="11">
        <v>44927</v>
      </c>
      <c r="F12" s="11">
        <v>45047</v>
      </c>
      <c r="G12" s="12">
        <v>2625861</v>
      </c>
      <c r="H12" s="12">
        <f t="shared" ref="H12:H15" si="1">I12+J12</f>
        <v>2625861</v>
      </c>
      <c r="I12" s="13"/>
      <c r="J12" s="14">
        <f t="shared" ref="J12:J14" si="2">K12+L12+M12</f>
        <v>2625861</v>
      </c>
      <c r="K12" s="15"/>
      <c r="L12" s="14">
        <v>2625861</v>
      </c>
      <c r="M12" s="12"/>
    </row>
    <row r="13" spans="1:13" ht="30" x14ac:dyDescent="0.25">
      <c r="A13" s="59">
        <v>4</v>
      </c>
      <c r="B13" s="8" t="s">
        <v>24</v>
      </c>
      <c r="C13" s="30">
        <v>7433</v>
      </c>
      <c r="D13" s="30">
        <v>7433</v>
      </c>
      <c r="E13" s="11">
        <v>44986</v>
      </c>
      <c r="F13" s="11">
        <v>45078</v>
      </c>
      <c r="G13" s="12">
        <v>759714</v>
      </c>
      <c r="H13" s="12">
        <f t="shared" ref="H13" si="3">I13+J13</f>
        <v>759714</v>
      </c>
      <c r="I13" s="13"/>
      <c r="J13" s="14">
        <f>K13+L13+M13</f>
        <v>759714</v>
      </c>
      <c r="K13" s="12"/>
      <c r="L13" s="12"/>
      <c r="M13" s="12">
        <v>759714</v>
      </c>
    </row>
    <row r="14" spans="1:13" ht="45" x14ac:dyDescent="0.25">
      <c r="A14" s="7">
        <v>5</v>
      </c>
      <c r="B14" s="8" t="s">
        <v>23</v>
      </c>
      <c r="C14" s="30">
        <v>2375</v>
      </c>
      <c r="D14" s="30">
        <v>2375</v>
      </c>
      <c r="E14" s="11">
        <v>45047</v>
      </c>
      <c r="F14" s="11">
        <v>45078</v>
      </c>
      <c r="G14" s="12">
        <v>1057320</v>
      </c>
      <c r="H14" s="12">
        <f t="shared" si="1"/>
        <v>1179780</v>
      </c>
      <c r="I14" s="13"/>
      <c r="J14" s="14">
        <f t="shared" si="2"/>
        <v>1179780</v>
      </c>
      <c r="K14" s="16"/>
      <c r="L14" s="14">
        <v>462970</v>
      </c>
      <c r="M14" s="12">
        <v>716810</v>
      </c>
    </row>
    <row r="15" spans="1:13" ht="30" x14ac:dyDescent="0.25">
      <c r="A15" s="56">
        <v>6</v>
      </c>
      <c r="B15" s="8" t="s">
        <v>52</v>
      </c>
      <c r="C15" s="43">
        <v>2326</v>
      </c>
      <c r="D15" s="43">
        <v>2326</v>
      </c>
      <c r="E15" s="11">
        <v>45047</v>
      </c>
      <c r="F15" s="11">
        <v>45108</v>
      </c>
      <c r="G15" s="12">
        <v>1351690</v>
      </c>
      <c r="H15" s="12">
        <f t="shared" si="1"/>
        <v>1351690</v>
      </c>
      <c r="I15" s="13"/>
      <c r="J15" s="14">
        <f>K15+L15+M15</f>
        <v>1351690</v>
      </c>
      <c r="K15" s="24"/>
      <c r="L15" s="12">
        <v>1351690</v>
      </c>
      <c r="M15" s="14"/>
    </row>
    <row r="16" spans="1:13" ht="30" x14ac:dyDescent="0.25">
      <c r="A16" s="7">
        <v>7</v>
      </c>
      <c r="B16" s="45" t="s">
        <v>25</v>
      </c>
      <c r="C16" s="43">
        <v>12853</v>
      </c>
      <c r="D16" s="43">
        <v>12853</v>
      </c>
      <c r="E16" s="11">
        <v>45108</v>
      </c>
      <c r="F16" s="11">
        <v>45231</v>
      </c>
      <c r="G16" s="12">
        <v>3185421</v>
      </c>
      <c r="H16" s="12">
        <v>3185421</v>
      </c>
      <c r="I16" s="13"/>
      <c r="J16" s="14">
        <f t="shared" ref="J16" si="4">K16+L16+M16</f>
        <v>2412700</v>
      </c>
      <c r="K16" s="15"/>
      <c r="L16" s="14"/>
      <c r="M16" s="12">
        <v>2412700</v>
      </c>
    </row>
    <row r="17" spans="1:13" x14ac:dyDescent="0.25">
      <c r="A17" s="7"/>
      <c r="B17" s="17" t="s">
        <v>26</v>
      </c>
      <c r="C17" s="32">
        <f>SUM(C10:C16)</f>
        <v>44124</v>
      </c>
      <c r="D17" s="32">
        <f>SUM(D10:D16)</f>
        <v>44124</v>
      </c>
      <c r="E17" s="19"/>
      <c r="F17" s="20"/>
      <c r="G17" s="21">
        <f t="shared" ref="G17:M17" si="5">SUM(G10:G16)</f>
        <v>10759926</v>
      </c>
      <c r="H17" s="21">
        <f t="shared" si="5"/>
        <v>10522539</v>
      </c>
      <c r="I17" s="21">
        <f t="shared" si="5"/>
        <v>2002</v>
      </c>
      <c r="J17" s="21">
        <f t="shared" si="5"/>
        <v>9747816</v>
      </c>
      <c r="K17" s="21">
        <f t="shared" si="5"/>
        <v>0</v>
      </c>
      <c r="L17" s="21">
        <f t="shared" si="5"/>
        <v>5500000</v>
      </c>
      <c r="M17" s="21">
        <f t="shared" si="5"/>
        <v>4247816</v>
      </c>
    </row>
    <row r="18" spans="1:13" ht="15.75" x14ac:dyDescent="0.25">
      <c r="A18" s="78" t="s">
        <v>27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</row>
    <row r="19" spans="1:13" ht="30" x14ac:dyDescent="0.25">
      <c r="A19" s="7">
        <v>1</v>
      </c>
      <c r="B19" s="8" t="s">
        <v>28</v>
      </c>
      <c r="C19" s="30">
        <v>3941</v>
      </c>
      <c r="D19" s="10"/>
      <c r="E19" s="11">
        <v>44805</v>
      </c>
      <c r="F19" s="11">
        <v>44896</v>
      </c>
      <c r="G19" s="12">
        <v>855926</v>
      </c>
      <c r="H19" s="12">
        <f>I19+J19</f>
        <v>670772</v>
      </c>
      <c r="I19" s="13">
        <v>533195</v>
      </c>
      <c r="J19" s="14">
        <f>K19+L19+M19</f>
        <v>137577</v>
      </c>
      <c r="K19" s="22"/>
      <c r="L19" s="23"/>
      <c r="M19" s="12">
        <v>137577</v>
      </c>
    </row>
    <row r="20" spans="1:13" ht="30" x14ac:dyDescent="0.25">
      <c r="A20" s="7">
        <v>2</v>
      </c>
      <c r="B20" s="8" t="s">
        <v>29</v>
      </c>
      <c r="C20" s="30">
        <v>3903</v>
      </c>
      <c r="D20" s="10"/>
      <c r="E20" s="11">
        <v>44805</v>
      </c>
      <c r="F20" s="11">
        <v>44896</v>
      </c>
      <c r="G20" s="12">
        <v>1342697</v>
      </c>
      <c r="H20" s="12">
        <f>I20+J20</f>
        <v>1101968</v>
      </c>
      <c r="I20" s="13">
        <v>730423</v>
      </c>
      <c r="J20" s="14">
        <f>K20+L20+M20</f>
        <v>371545</v>
      </c>
      <c r="K20" s="24"/>
      <c r="L20" s="12"/>
      <c r="M20" s="14">
        <v>371545</v>
      </c>
    </row>
    <row r="21" spans="1:13" ht="30" x14ac:dyDescent="0.25">
      <c r="A21" s="7">
        <v>3</v>
      </c>
      <c r="B21" s="8" t="s">
        <v>30</v>
      </c>
      <c r="C21" s="30">
        <v>4395</v>
      </c>
      <c r="D21" s="10"/>
      <c r="E21" s="11">
        <v>44835</v>
      </c>
      <c r="F21" s="11">
        <v>44896</v>
      </c>
      <c r="G21" s="12">
        <v>990013</v>
      </c>
      <c r="H21" s="12">
        <f>I21+J21</f>
        <v>804331</v>
      </c>
      <c r="I21" s="13">
        <v>28139</v>
      </c>
      <c r="J21" s="14">
        <f>K21+L21+M21</f>
        <v>776192</v>
      </c>
      <c r="K21" s="24"/>
      <c r="L21" s="16"/>
      <c r="M21" s="12">
        <f>772053+4139</f>
        <v>776192</v>
      </c>
    </row>
    <row r="22" spans="1:13" ht="30" x14ac:dyDescent="0.25">
      <c r="A22" s="7">
        <v>4</v>
      </c>
      <c r="B22" s="45" t="s">
        <v>31</v>
      </c>
      <c r="C22" s="43">
        <v>6625</v>
      </c>
      <c r="D22" s="9"/>
      <c r="E22" s="11">
        <v>45231</v>
      </c>
      <c r="F22" s="11">
        <v>45352</v>
      </c>
      <c r="G22" s="12">
        <v>2520634</v>
      </c>
      <c r="H22" s="12">
        <v>2520634</v>
      </c>
      <c r="I22" s="13"/>
      <c r="J22" s="14">
        <f t="shared" ref="J22:J27" si="6">K22+L22+M22</f>
        <v>100</v>
      </c>
      <c r="K22" s="14"/>
      <c r="L22" s="14"/>
      <c r="M22" s="12">
        <v>100</v>
      </c>
    </row>
    <row r="23" spans="1:13" ht="30" x14ac:dyDescent="0.25">
      <c r="A23" s="7">
        <v>5</v>
      </c>
      <c r="B23" s="45" t="s">
        <v>32</v>
      </c>
      <c r="C23" s="43">
        <v>5760</v>
      </c>
      <c r="D23" s="9"/>
      <c r="E23" s="11">
        <v>45261</v>
      </c>
      <c r="F23" s="11">
        <v>45352</v>
      </c>
      <c r="G23" s="12">
        <v>1306995</v>
      </c>
      <c r="H23" s="12">
        <v>1306995</v>
      </c>
      <c r="I23" s="13"/>
      <c r="J23" s="14">
        <f t="shared" si="6"/>
        <v>100</v>
      </c>
      <c r="K23" s="15"/>
      <c r="L23" s="14"/>
      <c r="M23" s="12">
        <v>100</v>
      </c>
    </row>
    <row r="24" spans="1:13" ht="30" x14ac:dyDescent="0.25">
      <c r="A24" s="7">
        <v>6</v>
      </c>
      <c r="B24" s="45" t="s">
        <v>33</v>
      </c>
      <c r="C24" s="43">
        <v>4407</v>
      </c>
      <c r="D24" s="25"/>
      <c r="E24" s="11">
        <v>45261</v>
      </c>
      <c r="F24" s="11">
        <v>45352</v>
      </c>
      <c r="G24" s="12">
        <v>1686508</v>
      </c>
      <c r="H24" s="12">
        <v>1686508</v>
      </c>
      <c r="I24" s="13"/>
      <c r="J24" s="14">
        <f t="shared" si="6"/>
        <v>100</v>
      </c>
      <c r="K24" s="15"/>
      <c r="L24" s="14"/>
      <c r="M24" s="12">
        <v>100</v>
      </c>
    </row>
    <row r="25" spans="1:13" ht="30" x14ac:dyDescent="0.25">
      <c r="A25" s="7">
        <v>7</v>
      </c>
      <c r="B25" s="8" t="s">
        <v>34</v>
      </c>
      <c r="C25" s="30">
        <v>3659</v>
      </c>
      <c r="D25" s="26"/>
      <c r="E25" s="11">
        <v>45261</v>
      </c>
      <c r="F25" s="11">
        <v>45352</v>
      </c>
      <c r="G25" s="12">
        <v>1500000</v>
      </c>
      <c r="H25" s="12">
        <v>1500000</v>
      </c>
      <c r="I25" s="27"/>
      <c r="J25" s="14">
        <f t="shared" si="6"/>
        <v>100</v>
      </c>
      <c r="K25" s="28"/>
      <c r="L25" s="14"/>
      <c r="M25" s="12">
        <v>100</v>
      </c>
    </row>
    <row r="26" spans="1:13" ht="30" x14ac:dyDescent="0.25">
      <c r="A26" s="7">
        <v>8</v>
      </c>
      <c r="B26" s="8" t="s">
        <v>35</v>
      </c>
      <c r="C26" s="30">
        <v>3659</v>
      </c>
      <c r="D26" s="26"/>
      <c r="E26" s="11">
        <v>45261</v>
      </c>
      <c r="F26" s="11">
        <v>45352</v>
      </c>
      <c r="G26" s="12">
        <v>1500000</v>
      </c>
      <c r="H26" s="12">
        <v>1500000</v>
      </c>
      <c r="I26" s="15"/>
      <c r="J26" s="14">
        <f t="shared" si="6"/>
        <v>100</v>
      </c>
      <c r="K26" s="15"/>
      <c r="L26" s="14"/>
      <c r="M26" s="12">
        <v>100</v>
      </c>
    </row>
    <row r="27" spans="1:13" ht="30" x14ac:dyDescent="0.25">
      <c r="A27" s="7">
        <v>9</v>
      </c>
      <c r="B27" s="8" t="s">
        <v>36</v>
      </c>
      <c r="C27" s="30">
        <v>3031</v>
      </c>
      <c r="D27" s="26"/>
      <c r="E27" s="11">
        <v>45261</v>
      </c>
      <c r="F27" s="11">
        <v>45352</v>
      </c>
      <c r="G27" s="12">
        <v>1500000</v>
      </c>
      <c r="H27" s="12">
        <v>1500000</v>
      </c>
      <c r="I27" s="15"/>
      <c r="J27" s="14">
        <f t="shared" si="6"/>
        <v>100</v>
      </c>
      <c r="K27" s="15"/>
      <c r="L27" s="14"/>
      <c r="M27" s="12">
        <v>100</v>
      </c>
    </row>
    <row r="28" spans="1:13" x14ac:dyDescent="0.25">
      <c r="A28" s="81" t="s">
        <v>37</v>
      </c>
      <c r="B28" s="81"/>
      <c r="C28" s="32">
        <f>SUM(C19:C27)</f>
        <v>39380</v>
      </c>
      <c r="D28" s="18">
        <f>SUM(D19:D27)</f>
        <v>0</v>
      </c>
      <c r="E28" s="17"/>
      <c r="F28" s="29"/>
      <c r="G28" s="21">
        <f t="shared" ref="G28:M28" si="7">SUM(G19:G27)</f>
        <v>13202773</v>
      </c>
      <c r="H28" s="21">
        <f t="shared" si="7"/>
        <v>12591208</v>
      </c>
      <c r="I28" s="21">
        <f t="shared" si="7"/>
        <v>1291757</v>
      </c>
      <c r="J28" s="21">
        <f t="shared" si="7"/>
        <v>1285914</v>
      </c>
      <c r="K28" s="21">
        <f t="shared" si="7"/>
        <v>0</v>
      </c>
      <c r="L28" s="21">
        <f t="shared" si="7"/>
        <v>0</v>
      </c>
      <c r="M28" s="21">
        <f t="shared" si="7"/>
        <v>1285914</v>
      </c>
    </row>
    <row r="29" spans="1:13" ht="15.75" x14ac:dyDescent="0.25">
      <c r="A29" s="82" t="s">
        <v>38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</row>
    <row r="30" spans="1:13" x14ac:dyDescent="0.25">
      <c r="A30" s="7"/>
      <c r="B30" s="8"/>
      <c r="C30" s="26"/>
      <c r="D30" s="30"/>
      <c r="E30" s="11"/>
      <c r="F30" s="11"/>
      <c r="G30" s="12"/>
      <c r="H30" s="12"/>
      <c r="I30" s="27"/>
      <c r="J30" s="14"/>
      <c r="K30" s="28"/>
      <c r="L30" s="14"/>
      <c r="M30" s="31"/>
    </row>
    <row r="31" spans="1:13" x14ac:dyDescent="0.25">
      <c r="A31" s="85" t="s">
        <v>39</v>
      </c>
      <c r="B31" s="86"/>
      <c r="C31" s="32">
        <f>SUM(C30)</f>
        <v>0</v>
      </c>
      <c r="D31" s="32">
        <f>SUM(D30:D30)</f>
        <v>0</v>
      </c>
      <c r="E31" s="17"/>
      <c r="F31" s="29"/>
      <c r="G31" s="21">
        <f t="shared" ref="G31:M31" si="8">SUM(G30:G30)</f>
        <v>0</v>
      </c>
      <c r="H31" s="21">
        <f t="shared" si="8"/>
        <v>0</v>
      </c>
      <c r="I31" s="21">
        <f t="shared" si="8"/>
        <v>0</v>
      </c>
      <c r="J31" s="21">
        <f t="shared" si="8"/>
        <v>0</v>
      </c>
      <c r="K31" s="21">
        <f t="shared" si="8"/>
        <v>0</v>
      </c>
      <c r="L31" s="21">
        <f t="shared" si="8"/>
        <v>0</v>
      </c>
      <c r="M31" s="21">
        <f t="shared" si="8"/>
        <v>0</v>
      </c>
    </row>
    <row r="32" spans="1:13" ht="15.75" x14ac:dyDescent="0.25">
      <c r="A32" s="82" t="s">
        <v>40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</row>
    <row r="33" spans="1:13" ht="30" x14ac:dyDescent="0.25">
      <c r="A33" s="26">
        <v>1</v>
      </c>
      <c r="B33" s="45" t="s">
        <v>41</v>
      </c>
      <c r="C33" s="61">
        <v>6513</v>
      </c>
      <c r="D33" s="30">
        <f t="shared" ref="D33:D42" si="9">C33</f>
        <v>6513</v>
      </c>
      <c r="E33" s="11">
        <v>44713</v>
      </c>
      <c r="F33" s="11">
        <v>44927</v>
      </c>
      <c r="G33" s="12">
        <v>31000</v>
      </c>
      <c r="H33" s="12">
        <f t="shared" ref="H33:H42" si="10">I33+J33</f>
        <v>31000</v>
      </c>
      <c r="I33" s="12"/>
      <c r="J33" s="12">
        <f t="shared" ref="J33:J42" si="11">K33+L33+M33</f>
        <v>31000</v>
      </c>
      <c r="K33" s="12"/>
      <c r="L33" s="12"/>
      <c r="M33" s="12">
        <v>31000</v>
      </c>
    </row>
    <row r="34" spans="1:13" ht="30" x14ac:dyDescent="0.25">
      <c r="A34" s="26">
        <v>2</v>
      </c>
      <c r="B34" s="8" t="s">
        <v>34</v>
      </c>
      <c r="C34" s="30">
        <v>3659</v>
      </c>
      <c r="D34" s="30">
        <f t="shared" si="9"/>
        <v>3659</v>
      </c>
      <c r="E34" s="11">
        <v>44927</v>
      </c>
      <c r="F34" s="11">
        <v>45047</v>
      </c>
      <c r="G34" s="12">
        <v>50000</v>
      </c>
      <c r="H34" s="12">
        <f t="shared" si="10"/>
        <v>45000</v>
      </c>
      <c r="I34" s="12"/>
      <c r="J34" s="12">
        <f t="shared" si="11"/>
        <v>45000</v>
      </c>
      <c r="K34" s="12"/>
      <c r="L34" s="12"/>
      <c r="M34" s="12">
        <v>45000</v>
      </c>
    </row>
    <row r="35" spans="1:13" ht="30" x14ac:dyDescent="0.25">
      <c r="A35" s="26">
        <v>3</v>
      </c>
      <c r="B35" s="8" t="s">
        <v>35</v>
      </c>
      <c r="C35" s="30">
        <v>3659</v>
      </c>
      <c r="D35" s="30">
        <f t="shared" si="9"/>
        <v>3659</v>
      </c>
      <c r="E35" s="11">
        <v>44927</v>
      </c>
      <c r="F35" s="11">
        <v>45047</v>
      </c>
      <c r="G35" s="12">
        <v>50000</v>
      </c>
      <c r="H35" s="12">
        <f t="shared" si="10"/>
        <v>45000</v>
      </c>
      <c r="I35" s="12"/>
      <c r="J35" s="12">
        <f t="shared" si="11"/>
        <v>45000</v>
      </c>
      <c r="K35" s="12"/>
      <c r="L35" s="12"/>
      <c r="M35" s="12">
        <v>45000</v>
      </c>
    </row>
    <row r="36" spans="1:13" ht="30" x14ac:dyDescent="0.25">
      <c r="A36" s="26">
        <v>4</v>
      </c>
      <c r="B36" s="8" t="s">
        <v>36</v>
      </c>
      <c r="C36" s="30">
        <v>3031</v>
      </c>
      <c r="D36" s="30">
        <f t="shared" si="9"/>
        <v>3031</v>
      </c>
      <c r="E36" s="11">
        <v>45017</v>
      </c>
      <c r="F36" s="11">
        <v>45108</v>
      </c>
      <c r="G36" s="12">
        <v>35000</v>
      </c>
      <c r="H36" s="12">
        <f t="shared" si="10"/>
        <v>30000</v>
      </c>
      <c r="I36" s="12"/>
      <c r="J36" s="12">
        <f t="shared" si="11"/>
        <v>30000</v>
      </c>
      <c r="K36" s="12"/>
      <c r="L36" s="12"/>
      <c r="M36" s="12">
        <v>30000</v>
      </c>
    </row>
    <row r="37" spans="1:13" ht="30" x14ac:dyDescent="0.25">
      <c r="A37" s="26">
        <v>5</v>
      </c>
      <c r="B37" s="45" t="s">
        <v>42</v>
      </c>
      <c r="C37" s="61">
        <v>11592</v>
      </c>
      <c r="D37" s="30">
        <f>C37</f>
        <v>11592</v>
      </c>
      <c r="E37" s="11">
        <v>45017</v>
      </c>
      <c r="F37" s="11">
        <v>45108</v>
      </c>
      <c r="G37" s="12">
        <v>41000</v>
      </c>
      <c r="H37" s="12">
        <f>I37+J37</f>
        <v>40000</v>
      </c>
      <c r="I37" s="12"/>
      <c r="J37" s="12">
        <f>K37+L37+M37</f>
        <v>40000</v>
      </c>
      <c r="K37" s="12"/>
      <c r="L37" s="12"/>
      <c r="M37" s="12">
        <v>40000</v>
      </c>
    </row>
    <row r="38" spans="1:13" ht="30" x14ac:dyDescent="0.25">
      <c r="A38" s="26">
        <v>6</v>
      </c>
      <c r="B38" s="45" t="s">
        <v>43</v>
      </c>
      <c r="C38" s="30">
        <v>17778</v>
      </c>
      <c r="D38" s="30">
        <f t="shared" ref="D38:D40" si="12">C38</f>
        <v>17778</v>
      </c>
      <c r="E38" s="11">
        <v>44986</v>
      </c>
      <c r="F38" s="11">
        <v>45078</v>
      </c>
      <c r="G38" s="12">
        <v>50000</v>
      </c>
      <c r="H38" s="12">
        <f t="shared" ref="H38:H40" si="13">I38+J38</f>
        <v>48000</v>
      </c>
      <c r="I38" s="33"/>
      <c r="J38" s="12">
        <f t="shared" ref="J38:J40" si="14">K38+L38+M38</f>
        <v>48000</v>
      </c>
      <c r="K38" s="15"/>
      <c r="L38" s="15"/>
      <c r="M38" s="12">
        <v>48000</v>
      </c>
    </row>
    <row r="39" spans="1:13" ht="30" x14ac:dyDescent="0.25">
      <c r="A39" s="26">
        <v>7</v>
      </c>
      <c r="B39" s="45" t="s">
        <v>44</v>
      </c>
      <c r="C39" s="61">
        <v>3905</v>
      </c>
      <c r="D39" s="30">
        <f t="shared" si="12"/>
        <v>3905</v>
      </c>
      <c r="E39" s="11">
        <v>45047</v>
      </c>
      <c r="F39" s="11">
        <v>45170</v>
      </c>
      <c r="G39" s="12">
        <v>35000</v>
      </c>
      <c r="H39" s="12">
        <f t="shared" si="13"/>
        <v>30000</v>
      </c>
      <c r="I39" s="12"/>
      <c r="J39" s="12">
        <f t="shared" si="14"/>
        <v>30000</v>
      </c>
      <c r="K39" s="12"/>
      <c r="L39" s="12"/>
      <c r="M39" s="12">
        <v>30000</v>
      </c>
    </row>
    <row r="40" spans="1:13" ht="30" x14ac:dyDescent="0.25">
      <c r="A40" s="26">
        <v>8</v>
      </c>
      <c r="B40" s="45" t="s">
        <v>45</v>
      </c>
      <c r="C40" s="30">
        <v>4340</v>
      </c>
      <c r="D40" s="30">
        <f t="shared" si="12"/>
        <v>4340</v>
      </c>
      <c r="E40" s="11">
        <v>44958</v>
      </c>
      <c r="F40" s="11">
        <v>45047</v>
      </c>
      <c r="G40" s="12">
        <v>35000</v>
      </c>
      <c r="H40" s="12">
        <f t="shared" si="13"/>
        <v>30000</v>
      </c>
      <c r="I40" s="33"/>
      <c r="J40" s="12">
        <f t="shared" si="14"/>
        <v>30000</v>
      </c>
      <c r="K40" s="15"/>
      <c r="L40" s="15"/>
      <c r="M40" s="12">
        <v>30000</v>
      </c>
    </row>
    <row r="41" spans="1:13" ht="30" x14ac:dyDescent="0.25">
      <c r="A41" s="26">
        <v>9</v>
      </c>
      <c r="B41" s="45" t="s">
        <v>46</v>
      </c>
      <c r="C41" s="61">
        <v>2290</v>
      </c>
      <c r="D41" s="30">
        <f t="shared" si="9"/>
        <v>2290</v>
      </c>
      <c r="E41" s="11">
        <v>45139</v>
      </c>
      <c r="F41" s="11">
        <v>45231</v>
      </c>
      <c r="G41" s="12">
        <v>35000</v>
      </c>
      <c r="H41" s="12">
        <f t="shared" si="10"/>
        <v>30000</v>
      </c>
      <c r="I41" s="12"/>
      <c r="J41" s="12">
        <f t="shared" si="11"/>
        <v>30000</v>
      </c>
      <c r="K41" s="12"/>
      <c r="L41" s="12"/>
      <c r="M41" s="12">
        <v>30000</v>
      </c>
    </row>
    <row r="42" spans="1:13" ht="30" x14ac:dyDescent="0.25">
      <c r="A42" s="26">
        <v>10</v>
      </c>
      <c r="B42" s="46" t="s">
        <v>47</v>
      </c>
      <c r="C42" s="61">
        <v>2017</v>
      </c>
      <c r="D42" s="30">
        <f t="shared" si="9"/>
        <v>2017</v>
      </c>
      <c r="E42" s="11">
        <v>45170</v>
      </c>
      <c r="F42" s="11">
        <v>45261</v>
      </c>
      <c r="G42" s="12">
        <v>35000</v>
      </c>
      <c r="H42" s="12">
        <f t="shared" si="10"/>
        <v>30000</v>
      </c>
      <c r="I42" s="12"/>
      <c r="J42" s="12">
        <f t="shared" si="11"/>
        <v>30000</v>
      </c>
      <c r="K42" s="12"/>
      <c r="L42" s="12"/>
      <c r="M42" s="12">
        <v>30000</v>
      </c>
    </row>
    <row r="43" spans="1:13" x14ac:dyDescent="0.25">
      <c r="A43" s="81" t="s">
        <v>48</v>
      </c>
      <c r="B43" s="81"/>
      <c r="C43" s="32">
        <f>SUM(C33:C42)</f>
        <v>58784</v>
      </c>
      <c r="D43" s="32">
        <f>SUM(D33:D42)</f>
        <v>58784</v>
      </c>
      <c r="E43" s="17"/>
      <c r="F43" s="29"/>
      <c r="G43" s="21">
        <f t="shared" ref="G43:M43" si="15">SUM(G33:G42)</f>
        <v>397000</v>
      </c>
      <c r="H43" s="21">
        <f t="shared" si="15"/>
        <v>359000</v>
      </c>
      <c r="I43" s="21">
        <f t="shared" si="15"/>
        <v>0</v>
      </c>
      <c r="J43" s="21">
        <f t="shared" si="15"/>
        <v>359000</v>
      </c>
      <c r="K43" s="21">
        <f t="shared" si="15"/>
        <v>0</v>
      </c>
      <c r="L43" s="21">
        <f t="shared" si="15"/>
        <v>0</v>
      </c>
      <c r="M43" s="21">
        <f t="shared" si="15"/>
        <v>359000</v>
      </c>
    </row>
    <row r="44" spans="1:13" ht="15.75" x14ac:dyDescent="0.25">
      <c r="A44" s="87" t="s">
        <v>49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</row>
    <row r="45" spans="1:13" ht="60" x14ac:dyDescent="0.25">
      <c r="A45" s="26">
        <v>1</v>
      </c>
      <c r="B45" s="34" t="s">
        <v>50</v>
      </c>
      <c r="C45" s="35"/>
      <c r="D45" s="35"/>
      <c r="E45" s="35"/>
      <c r="F45" s="35"/>
      <c r="G45" s="12">
        <f>H45</f>
        <v>11040.24</v>
      </c>
      <c r="H45" s="12">
        <f>I45+J45</f>
        <v>11040.24</v>
      </c>
      <c r="I45" s="36"/>
      <c r="J45" s="12">
        <f>K45+L45+M45</f>
        <v>11040.24</v>
      </c>
      <c r="K45" s="36"/>
      <c r="L45" s="12"/>
      <c r="M45" s="12">
        <v>11040.24</v>
      </c>
    </row>
    <row r="46" spans="1:13" x14ac:dyDescent="0.25">
      <c r="A46" s="7"/>
      <c r="B46" s="17" t="s">
        <v>51</v>
      </c>
      <c r="C46" s="37"/>
      <c r="D46" s="37"/>
      <c r="E46" s="38"/>
      <c r="F46" s="38"/>
      <c r="G46" s="21">
        <f>SUM(G45)</f>
        <v>11040.24</v>
      </c>
      <c r="H46" s="21">
        <f>SUM(H45)</f>
        <v>11040.24</v>
      </c>
      <c r="I46" s="21">
        <f t="shared" ref="I46:K46" si="16">SUM(I45)</f>
        <v>0</v>
      </c>
      <c r="J46" s="21">
        <f t="shared" si="16"/>
        <v>11040.24</v>
      </c>
      <c r="K46" s="21">
        <f t="shared" si="16"/>
        <v>0</v>
      </c>
      <c r="L46" s="21">
        <f>SUM(L45)</f>
        <v>0</v>
      </c>
      <c r="M46" s="21">
        <f>SUM(M45)</f>
        <v>11040.24</v>
      </c>
    </row>
    <row r="47" spans="1:13" x14ac:dyDescent="0.25">
      <c r="A47" s="39"/>
      <c r="B47" s="17" t="s">
        <v>53</v>
      </c>
      <c r="C47" s="32">
        <f>C17</f>
        <v>44124</v>
      </c>
      <c r="D47" s="32">
        <f>D17</f>
        <v>44124</v>
      </c>
      <c r="E47" s="25"/>
      <c r="F47" s="25"/>
      <c r="G47" s="21">
        <f>G17+G28+G31+G43+G46</f>
        <v>24370739.239999998</v>
      </c>
      <c r="H47" s="21">
        <f t="shared" ref="H47:M47" si="17">H17+H28+H31+H43+H46</f>
        <v>23483787.239999998</v>
      </c>
      <c r="I47" s="21">
        <f t="shared" si="17"/>
        <v>1293759</v>
      </c>
      <c r="J47" s="21">
        <f t="shared" si="17"/>
        <v>11403770.24</v>
      </c>
      <c r="K47" s="21">
        <f t="shared" si="17"/>
        <v>0</v>
      </c>
      <c r="L47" s="21">
        <f t="shared" si="17"/>
        <v>5500000</v>
      </c>
      <c r="M47" s="21">
        <f t="shared" si="17"/>
        <v>5903770.2400000002</v>
      </c>
    </row>
    <row r="48" spans="1:13" ht="27" customHeight="1" x14ac:dyDescent="0.25">
      <c r="A48" s="77" t="s">
        <v>54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1:13" ht="26.25" customHeight="1" x14ac:dyDescent="0.25">
      <c r="A49" s="73"/>
      <c r="B49" s="73" t="s">
        <v>2</v>
      </c>
      <c r="C49" s="73" t="s">
        <v>55</v>
      </c>
      <c r="D49" s="73" t="s">
        <v>56</v>
      </c>
      <c r="E49" s="73"/>
      <c r="F49" s="73" t="s">
        <v>57</v>
      </c>
      <c r="G49" s="73" t="s">
        <v>58</v>
      </c>
      <c r="H49" s="73"/>
      <c r="I49" s="73"/>
      <c r="J49" s="73"/>
      <c r="K49" s="73"/>
      <c r="L49" s="73" t="s">
        <v>59</v>
      </c>
      <c r="M49" s="73"/>
    </row>
    <row r="50" spans="1:13" ht="25.5" x14ac:dyDescent="0.25">
      <c r="A50" s="73"/>
      <c r="B50" s="73"/>
      <c r="C50" s="73"/>
      <c r="D50" s="40" t="s">
        <v>60</v>
      </c>
      <c r="E50" s="40" t="s">
        <v>61</v>
      </c>
      <c r="F50" s="73"/>
      <c r="G50" s="73"/>
      <c r="H50" s="73"/>
      <c r="I50" s="73"/>
      <c r="J50" s="73"/>
      <c r="K50" s="73"/>
      <c r="L50" s="73"/>
      <c r="M50" s="73"/>
    </row>
    <row r="51" spans="1:13" x14ac:dyDescent="0.25">
      <c r="A51" s="40">
        <v>1</v>
      </c>
      <c r="B51" s="40">
        <v>2</v>
      </c>
      <c r="C51" s="40">
        <v>3</v>
      </c>
      <c r="D51" s="40">
        <v>4</v>
      </c>
      <c r="E51" s="40">
        <v>5</v>
      </c>
      <c r="F51" s="40">
        <v>6</v>
      </c>
      <c r="G51" s="73">
        <v>7</v>
      </c>
      <c r="H51" s="73"/>
      <c r="I51" s="73"/>
      <c r="J51" s="73"/>
      <c r="K51" s="73"/>
      <c r="L51" s="73">
        <v>8</v>
      </c>
      <c r="M51" s="73"/>
    </row>
    <row r="52" spans="1:13" ht="52.5" customHeight="1" x14ac:dyDescent="0.25">
      <c r="A52" s="57">
        <v>1</v>
      </c>
      <c r="B52" s="45" t="s">
        <v>62</v>
      </c>
      <c r="C52" s="41">
        <v>3.5</v>
      </c>
      <c r="D52" s="11">
        <v>44896</v>
      </c>
      <c r="E52" s="11">
        <v>45017</v>
      </c>
      <c r="F52" s="31">
        <f>G10/C10/1000</f>
        <v>0.24870787468247249</v>
      </c>
      <c r="G52" s="62" t="s">
        <v>63</v>
      </c>
      <c r="H52" s="63"/>
      <c r="I52" s="63"/>
      <c r="J52" s="63"/>
      <c r="K52" s="64"/>
      <c r="L52" s="65" t="s">
        <v>64</v>
      </c>
      <c r="M52" s="65"/>
    </row>
    <row r="53" spans="1:13" s="60" customFormat="1" ht="63.75" customHeight="1" x14ac:dyDescent="0.25">
      <c r="A53" s="59">
        <v>2</v>
      </c>
      <c r="B53" s="8" t="s">
        <v>21</v>
      </c>
      <c r="C53" s="42">
        <v>3.5</v>
      </c>
      <c r="D53" s="11">
        <v>44896</v>
      </c>
      <c r="E53" s="11">
        <v>44986</v>
      </c>
      <c r="F53" s="31">
        <f t="shared" ref="F53:F58" si="18">G11/C11/1000</f>
        <v>0.22974130879345603</v>
      </c>
      <c r="G53" s="62" t="s">
        <v>65</v>
      </c>
      <c r="H53" s="63"/>
      <c r="I53" s="63"/>
      <c r="J53" s="63"/>
      <c r="K53" s="64"/>
      <c r="L53" s="65" t="s">
        <v>64</v>
      </c>
      <c r="M53" s="65"/>
    </row>
    <row r="54" spans="1:13" ht="87.75" customHeight="1" x14ac:dyDescent="0.25">
      <c r="A54" s="7">
        <v>3</v>
      </c>
      <c r="B54" s="45" t="s">
        <v>22</v>
      </c>
      <c r="C54" s="43">
        <v>5</v>
      </c>
      <c r="D54" s="11">
        <v>44927</v>
      </c>
      <c r="E54" s="11">
        <v>45047</v>
      </c>
      <c r="F54" s="31">
        <f t="shared" si="18"/>
        <v>0.22477837699024139</v>
      </c>
      <c r="G54" s="66" t="s">
        <v>66</v>
      </c>
      <c r="H54" s="67"/>
      <c r="I54" s="67"/>
      <c r="J54" s="67"/>
      <c r="K54" s="68"/>
      <c r="L54" s="65" t="s">
        <v>67</v>
      </c>
      <c r="M54" s="65"/>
    </row>
    <row r="55" spans="1:13" ht="53.25" customHeight="1" x14ac:dyDescent="0.25">
      <c r="A55" s="59">
        <v>4</v>
      </c>
      <c r="B55" s="8" t="s">
        <v>70</v>
      </c>
      <c r="C55" s="43">
        <v>4</v>
      </c>
      <c r="D55" s="11">
        <v>44986</v>
      </c>
      <c r="E55" s="11">
        <v>45078</v>
      </c>
      <c r="F55" s="31">
        <f t="shared" si="18"/>
        <v>0.10220826046011032</v>
      </c>
      <c r="G55" s="66" t="s">
        <v>71</v>
      </c>
      <c r="H55" s="67"/>
      <c r="I55" s="67"/>
      <c r="J55" s="67"/>
      <c r="K55" s="68"/>
      <c r="L55" s="65" t="s">
        <v>67</v>
      </c>
      <c r="M55" s="65"/>
    </row>
    <row r="56" spans="1:13" ht="49.5" customHeight="1" x14ac:dyDescent="0.25">
      <c r="A56" s="7">
        <v>5</v>
      </c>
      <c r="B56" s="8" t="s">
        <v>23</v>
      </c>
      <c r="C56" s="30">
        <v>2</v>
      </c>
      <c r="D56" s="11">
        <v>45047</v>
      </c>
      <c r="E56" s="11">
        <v>45078</v>
      </c>
      <c r="F56" s="31">
        <f t="shared" si="18"/>
        <v>0.44518736842105261</v>
      </c>
      <c r="G56" s="69" t="s">
        <v>68</v>
      </c>
      <c r="H56" s="70"/>
      <c r="I56" s="70"/>
      <c r="J56" s="70"/>
      <c r="K56" s="71"/>
      <c r="L56" s="65" t="s">
        <v>69</v>
      </c>
      <c r="M56" s="65"/>
    </row>
    <row r="57" spans="1:13" ht="166.5" customHeight="1" x14ac:dyDescent="0.25">
      <c r="A57" s="56">
        <v>6</v>
      </c>
      <c r="B57" s="8" t="s">
        <v>52</v>
      </c>
      <c r="C57" s="56">
        <v>3</v>
      </c>
      <c r="D57" s="11">
        <v>45047</v>
      </c>
      <c r="E57" s="11">
        <v>45108</v>
      </c>
      <c r="F57" s="31">
        <f t="shared" si="18"/>
        <v>0.58112209802235604</v>
      </c>
      <c r="G57" s="66" t="s">
        <v>74</v>
      </c>
      <c r="H57" s="67"/>
      <c r="I57" s="67"/>
      <c r="J57" s="67"/>
      <c r="K57" s="68"/>
      <c r="L57" s="65" t="s">
        <v>67</v>
      </c>
      <c r="M57" s="65"/>
    </row>
    <row r="58" spans="1:13" ht="89.25" customHeight="1" x14ac:dyDescent="0.25">
      <c r="A58" s="7">
        <v>7</v>
      </c>
      <c r="B58" s="45" t="s">
        <v>72</v>
      </c>
      <c r="C58" s="43">
        <v>5</v>
      </c>
      <c r="D58" s="11">
        <v>45108</v>
      </c>
      <c r="E58" s="11">
        <v>45231</v>
      </c>
      <c r="F58" s="31">
        <f t="shared" si="18"/>
        <v>0.2478348245545787</v>
      </c>
      <c r="G58" s="66" t="s">
        <v>73</v>
      </c>
      <c r="H58" s="67"/>
      <c r="I58" s="67"/>
      <c r="J58" s="67"/>
      <c r="K58" s="68"/>
      <c r="L58" s="65" t="s">
        <v>67</v>
      </c>
      <c r="M58" s="65"/>
    </row>
    <row r="59" spans="1:13" ht="35.25" customHeight="1" x14ac:dyDescent="0.3">
      <c r="A59" s="72" t="s">
        <v>75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</row>
    <row r="60" spans="1:13" ht="15.75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x14ac:dyDescent="0.25">
      <c r="A61" s="47"/>
      <c r="B61" s="47"/>
      <c r="C61" s="47"/>
      <c r="D61" s="47"/>
      <c r="E61" s="47"/>
      <c r="F61" s="47"/>
      <c r="G61" s="48"/>
      <c r="H61" s="48"/>
      <c r="I61" s="48"/>
      <c r="J61" s="49"/>
      <c r="K61" s="50"/>
      <c r="L61" s="50"/>
      <c r="M61" s="50"/>
    </row>
    <row r="62" spans="1:13" x14ac:dyDescent="0.25">
      <c r="A62" s="47"/>
      <c r="B62" s="47"/>
      <c r="C62" s="47"/>
      <c r="D62" s="47"/>
      <c r="E62" s="47"/>
      <c r="F62" s="47"/>
      <c r="G62" s="48"/>
      <c r="H62" s="48"/>
      <c r="I62" s="48"/>
      <c r="J62" s="49"/>
      <c r="K62" s="50"/>
      <c r="L62" s="50"/>
      <c r="M62" s="50"/>
    </row>
    <row r="63" spans="1:13" x14ac:dyDescent="0.25">
      <c r="A63" s="47"/>
      <c r="B63" s="47"/>
      <c r="C63" s="47"/>
      <c r="D63" s="47"/>
      <c r="E63" s="47"/>
      <c r="F63" s="47"/>
      <c r="G63" s="48"/>
      <c r="H63" s="48"/>
      <c r="I63" s="48"/>
      <c r="J63" s="49"/>
      <c r="K63" s="50"/>
      <c r="L63" s="50"/>
      <c r="M63" s="50"/>
    </row>
  </sheetData>
  <mergeCells count="50">
    <mergeCell ref="A2:M2"/>
    <mergeCell ref="A4:A7"/>
    <mergeCell ref="B4:B7"/>
    <mergeCell ref="C4:C7"/>
    <mergeCell ref="D4:D7"/>
    <mergeCell ref="E4:F4"/>
    <mergeCell ref="G4:H4"/>
    <mergeCell ref="I4:I7"/>
    <mergeCell ref="J4:M4"/>
    <mergeCell ref="E5:E7"/>
    <mergeCell ref="F5:F7"/>
    <mergeCell ref="G5:G7"/>
    <mergeCell ref="H5:H7"/>
    <mergeCell ref="J5:J7"/>
    <mergeCell ref="A48:M48"/>
    <mergeCell ref="A9:M9"/>
    <mergeCell ref="A18:M18"/>
    <mergeCell ref="A28:B28"/>
    <mergeCell ref="A29:M29"/>
    <mergeCell ref="A31:B31"/>
    <mergeCell ref="A32:M32"/>
    <mergeCell ref="A43:B43"/>
    <mergeCell ref="A44:M44"/>
    <mergeCell ref="K5:M5"/>
    <mergeCell ref="K6:K7"/>
    <mergeCell ref="L6:M6"/>
    <mergeCell ref="L49:M50"/>
    <mergeCell ref="G51:K51"/>
    <mergeCell ref="L51:M51"/>
    <mergeCell ref="A49:A50"/>
    <mergeCell ref="B49:B50"/>
    <mergeCell ref="C49:C50"/>
    <mergeCell ref="D49:E49"/>
    <mergeCell ref="F49:F50"/>
    <mergeCell ref="G49:K50"/>
    <mergeCell ref="L57:M57"/>
    <mergeCell ref="G58:K58"/>
    <mergeCell ref="L58:M58"/>
    <mergeCell ref="A59:M59"/>
    <mergeCell ref="G57:K57"/>
    <mergeCell ref="G52:K52"/>
    <mergeCell ref="L52:M52"/>
    <mergeCell ref="G54:K54"/>
    <mergeCell ref="L54:M54"/>
    <mergeCell ref="G56:K56"/>
    <mergeCell ref="L56:M56"/>
    <mergeCell ref="G53:K53"/>
    <mergeCell ref="L53:M53"/>
    <mergeCell ref="G55:K55"/>
    <mergeCell ref="L55:M55"/>
  </mergeCells>
  <pageMargins left="0.19685039370078741" right="0.19685039370078741" top="0.78740157480314965" bottom="0.19685039370078741" header="0.31496062992125984" footer="0.31496062992125984"/>
  <pageSetup paperSize="9" scale="74" fitToHeight="0" orientation="landscape" r:id="rId1"/>
  <rowBreaks count="2" manualBreakCount="2">
    <brk id="21" max="12" man="1"/>
    <brk id="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cp:lastPrinted>2023-01-13T09:37:28Z</cp:lastPrinted>
  <dcterms:created xsi:type="dcterms:W3CDTF">2023-01-06T06:15:08Z</dcterms:created>
  <dcterms:modified xsi:type="dcterms:W3CDTF">2023-01-17T11:02:12Z</dcterms:modified>
</cp:coreProperties>
</file>